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13" windowWidth="19024" windowHeight="11890" activeTab="0"/>
  </bookViews>
  <sheets>
    <sheet name="scheme’s AUM " sheetId="1" r:id="rId1"/>
    <sheet name="Investment objective" sheetId="2" r:id="rId2"/>
    <sheet name="Portfolio disclosure" sheetId="3" r:id="rId3"/>
    <sheet name="Expense ratios" sheetId="4" r:id="rId4"/>
    <sheet name="Scheme’s past performance" sheetId="5" r:id="rId5"/>
  </sheets>
  <externalReferences>
    <externalReference r:id="rId8"/>
  </externalReferences>
  <definedNames>
    <definedName name="_xlfn.SUMIFS" hidden="1">#NAME?</definedName>
    <definedName name="_xlnm.Print_Area" localSheetId="2">'Portfolio disclosure'!$A$1:$G$86</definedName>
  </definedNames>
  <calcPr fullCalcOnLoad="1"/>
</workbook>
</file>

<file path=xl/sharedStrings.xml><?xml version="1.0" encoding="utf-8"?>
<sst xmlns="http://schemas.openxmlformats.org/spreadsheetml/2006/main" count="186" uniqueCount="81">
  <si>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</si>
  <si>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</si>
  <si>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</si>
  <si>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</si>
  <si>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</si>
  <si>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</si>
  <si>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</si>
  <si>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</si>
  <si>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</si>
  <si>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</si>
  <si>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</si>
  <si>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</si>
  <si>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</si>
  <si>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</si>
  <si>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</si>
  <si>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</si>
  <si>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</si>
  <si>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</si>
  <si>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</si>
  <si>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</si>
  <si>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</si>
  <si>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</si>
  <si>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</si>
  <si>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</si>
  <si>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</si>
  <si>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</si>
  <si>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</si>
  <si>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</si>
  <si>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</si>
  <si>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</si>
  <si>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</si>
  <si>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</si>
  <si>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</si>
  <si>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</si>
  <si>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</si>
  <si>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</si>
  <si>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</si>
  <si>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Sadbhav Infrastructure Project Limited</t>
  </si>
  <si>
    <t>INE764L07017</t>
  </si>
  <si>
    <t>Bhilwara Green Energy Limited</t>
  </si>
  <si>
    <t>INE030N07019</t>
  </si>
  <si>
    <t>Bhilangana Hydro Power Limited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</si>
  <si>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</si>
  <si>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</si>
  <si>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</si>
  <si>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</si>
  <si>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</si>
  <si>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AD Hydro Power Limited</t>
  </si>
  <si>
    <t>INE572H07012</t>
  </si>
  <si>
    <t>IL&amp;FS  Infrastructure Debt Fund Series 1B</t>
  </si>
  <si>
    <t>INE764L07025</t>
  </si>
  <si>
    <t>INE030N07027</t>
  </si>
  <si>
    <t>INE810V08031</t>
  </si>
  <si>
    <t>INE572H07020</t>
  </si>
  <si>
    <t>INE437M07042</t>
  </si>
  <si>
    <t>IL&amp;FS  Infrastructure Debt Fund Series 1C</t>
  </si>
  <si>
    <t>INE030N07035</t>
  </si>
  <si>
    <t>INE810V08015</t>
  </si>
  <si>
    <t>INE572H07038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</si>
  <si>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</si>
  <si>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</si>
  <si>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</si>
  <si>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</si>
  <si>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BG Wind Power Limited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</si>
  <si>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</si>
  <si>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</si>
  <si>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IL&amp;FS Solar Power Limited</t>
  </si>
  <si>
    <t>INE656Y08016</t>
  </si>
  <si>
    <t>INE030N07043</t>
  </si>
  <si>
    <t>INE030N07050</t>
  </si>
  <si>
    <t>INE434K07027</t>
  </si>
  <si>
    <t>Clean Max Enviro Energy Solutions Private Ltd</t>
  </si>
  <si>
    <t>INE434K07019</t>
  </si>
  <si>
    <t xml:space="preserve"> IL&amp;FS Infrastructure Debt Fund Series - 3A</t>
  </si>
  <si>
    <t>Portfolio as on February 28, 2018</t>
  </si>
  <si>
    <t>INPYDBBHYP11</t>
  </si>
  <si>
    <t>INPYDBCLNM01</t>
  </si>
  <si>
    <t>Kanchanjunga Power Company Private Limited</t>
  </si>
  <si>
    <t>INPYDBKANC04</t>
  </si>
  <si>
    <t>IL&amp;FS  Infrastructure Debt Fund Series 3A</t>
  </si>
  <si>
    <t>INE437M07067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</si>
</sst>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)_£_ ;_ * \(#,##0\)_£_ ;_ * &quot;-&quot;??_)_£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17" fontId="48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102" applyFont="1" applyAlignment="1">
      <alignment/>
    </xf>
    <xf numFmtId="165" fontId="0" fillId="0" borderId="0" xfId="102" applyNumberFormat="1" applyFont="1" applyAlignment="1">
      <alignment/>
    </xf>
    <xf numFmtId="0" fontId="0" fillId="0" borderId="0" xfId="0" applyAlignment="1">
      <alignment vertical="top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10" fontId="53" fillId="0" borderId="10" xfId="0" applyNumberFormat="1" applyFont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4" fontId="6" fillId="0" borderId="0" xfId="96" applyNumberFormat="1" applyFont="1" applyFill="1" applyBorder="1">
      <alignment/>
      <protection/>
    </xf>
    <xf numFmtId="165" fontId="0" fillId="0" borderId="10" xfId="70" applyNumberFormat="1" applyFont="1" applyBorder="1" applyAlignment="1">
      <alignment/>
    </xf>
    <xf numFmtId="0" fontId="6" fillId="0" borderId="0" xfId="95" applyFont="1" applyFill="1" applyBorder="1">
      <alignment/>
      <protection/>
    </xf>
    <xf numFmtId="10" fontId="6" fillId="0" borderId="0" xfId="104" applyNumberFormat="1" applyFont="1" applyFill="1" applyBorder="1" applyAlignment="1">
      <alignment/>
    </xf>
    <xf numFmtId="166" fontId="7" fillId="0" borderId="0" xfId="73" applyNumberFormat="1" applyFont="1" applyFill="1" applyBorder="1" applyAlignment="1">
      <alignment horizontal="center" vertical="top" wrapText="1"/>
    </xf>
    <xf numFmtId="0" fontId="6" fillId="0" borderId="0" xfId="95" applyFont="1" applyBorder="1">
      <alignment/>
      <protection/>
    </xf>
    <xf numFmtId="10" fontId="6" fillId="0" borderId="0" xfId="104" applyNumberFormat="1" applyFont="1" applyBorder="1" applyAlignment="1">
      <alignment/>
    </xf>
    <xf numFmtId="39" fontId="7" fillId="33" borderId="0" xfId="73" applyNumberFormat="1" applyFont="1" applyFill="1" applyBorder="1" applyAlignment="1">
      <alignment horizontal="center" vertical="top" wrapText="1"/>
    </xf>
    <xf numFmtId="43" fontId="7" fillId="0" borderId="0" xfId="73" applyFont="1" applyFill="1" applyBorder="1" applyAlignment="1">
      <alignment horizontal="center" vertical="top" wrapText="1"/>
    </xf>
    <xf numFmtId="10" fontId="6" fillId="0" borderId="0" xfId="95" applyNumberFormat="1" applyFont="1" applyBorder="1">
      <alignment/>
      <protection/>
    </xf>
    <xf numFmtId="0" fontId="8" fillId="0" borderId="0" xfId="95" applyFont="1" applyFill="1" applyBorder="1">
      <alignment/>
      <protection/>
    </xf>
    <xf numFmtId="165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10" fontId="6" fillId="0" borderId="0" xfId="95" applyNumberFormat="1" applyFont="1" applyFill="1" applyBorder="1">
      <alignment/>
      <protection/>
    </xf>
    <xf numFmtId="165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4" fontId="6" fillId="0" borderId="0" xfId="95" applyNumberFormat="1" applyFont="1" applyFill="1" applyBorder="1">
      <alignment/>
      <protection/>
    </xf>
    <xf numFmtId="4" fontId="2" fillId="0" borderId="0" xfId="95" applyNumberFormat="1" applyFont="1">
      <alignment/>
      <protection/>
    </xf>
    <xf numFmtId="0" fontId="9" fillId="34" borderId="0" xfId="95" applyFont="1" applyFill="1" applyBorder="1">
      <alignment/>
      <protection/>
    </xf>
    <xf numFmtId="39" fontId="9" fillId="34" borderId="0" xfId="95" applyNumberFormat="1" applyFont="1" applyFill="1" applyBorder="1">
      <alignment/>
      <protection/>
    </xf>
    <xf numFmtId="10" fontId="9" fillId="34" borderId="0" xfId="95" applyNumberFormat="1" applyFont="1" applyFill="1" applyBorder="1">
      <alignment/>
      <protection/>
    </xf>
    <xf numFmtId="0" fontId="9" fillId="0" borderId="0" xfId="95" applyFont="1" applyFill="1" applyBorder="1">
      <alignment/>
      <protection/>
    </xf>
    <xf numFmtId="43" fontId="6" fillId="0" borderId="0" xfId="73" applyFont="1" applyFill="1" applyBorder="1" applyAlignment="1">
      <alignment/>
    </xf>
    <xf numFmtId="10" fontId="9" fillId="34" borderId="0" xfId="95" applyNumberFormat="1" applyFont="1" applyFill="1" applyBorder="1" applyAlignment="1">
      <alignment horizontal="right"/>
      <protection/>
    </xf>
    <xf numFmtId="4" fontId="6" fillId="0" borderId="0" xfId="95" applyNumberFormat="1" applyFont="1" applyBorder="1">
      <alignment/>
      <protection/>
    </xf>
    <xf numFmtId="0" fontId="9" fillId="35" borderId="0" xfId="95" applyFont="1" applyFill="1" applyBorder="1">
      <alignment/>
      <protection/>
    </xf>
    <xf numFmtId="39" fontId="9" fillId="35" borderId="0" xfId="95" applyNumberFormat="1" applyFont="1" applyFill="1" applyBorder="1">
      <alignment/>
      <protection/>
    </xf>
    <xf numFmtId="10" fontId="9" fillId="35" borderId="0" xfId="104" applyNumberFormat="1" applyFont="1" applyFill="1" applyBorder="1" applyAlignment="1">
      <alignment/>
    </xf>
    <xf numFmtId="39" fontId="8" fillId="0" borderId="0" xfId="95" applyNumberFormat="1" applyFont="1" applyFill="1" applyBorder="1">
      <alignment/>
      <protection/>
    </xf>
    <xf numFmtId="4" fontId="9" fillId="34" borderId="0" xfId="95" applyNumberFormat="1" applyFont="1" applyFill="1" applyBorder="1">
      <alignment/>
      <protection/>
    </xf>
    <xf numFmtId="10" fontId="9" fillId="34" borderId="0" xfId="73" applyNumberFormat="1" applyFont="1" applyFill="1" applyBorder="1" applyAlignment="1">
      <alignment/>
    </xf>
    <xf numFmtId="39" fontId="8" fillId="0" borderId="0" xfId="95" applyNumberFormat="1" applyFont="1" applyBorder="1">
      <alignment/>
      <protection/>
    </xf>
    <xf numFmtId="3" fontId="6" fillId="0" borderId="0" xfId="95" applyNumberFormat="1" applyFont="1" applyFill="1" applyBorder="1">
      <alignment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66" fontId="7" fillId="33" borderId="0" xfId="73" applyNumberFormat="1" applyFont="1" applyFill="1" applyBorder="1" applyAlignment="1">
      <alignment horizontal="center" vertical="top" wrapText="1"/>
    </xf>
    <xf numFmtId="3" fontId="6" fillId="0" borderId="0" xfId="95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6" fillId="0" borderId="0" xfId="95" applyFont="1" applyFill="1" applyBorder="1" applyAlignment="1">
      <alignment horizontal="center" vertical="top" wrapText="1"/>
      <protection/>
    </xf>
    <xf numFmtId="166" fontId="7" fillId="36" borderId="0" xfId="73" applyNumberFormat="1" applyFont="1" applyFill="1" applyBorder="1" applyAlignment="1">
      <alignment horizontal="center" vertical="top" wrapText="1"/>
    </xf>
    <xf numFmtId="0" fontId="7" fillId="15" borderId="0" xfId="95" applyFont="1" applyFill="1" applyBorder="1" applyAlignment="1">
      <alignment horizontal="center" vertical="top" wrapText="1"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66" fontId="7" fillId="33" borderId="0" xfId="73" applyNumberFormat="1" applyFont="1" applyFill="1" applyBorder="1" applyAlignment="1">
      <alignment horizontal="center" vertical="top" wrapText="1"/>
    </xf>
    <xf numFmtId="10" fontId="7" fillId="33" borderId="0" xfId="104" applyNumberFormat="1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left" vertical="top"/>
    </xf>
    <xf numFmtId="0" fontId="55" fillId="0" borderId="0" xfId="0" applyFont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</cellXfs>
  <cellStyles count="9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2 2" xfId="104"/>
    <cellStyle name="Title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2781300</xdr:colOff>
      <xdr:row>0</xdr:row>
      <xdr:rowOff>0</xdr:rowOff>
    </xdr:from>
    <xdr:to>
      <xdr:col>6</xdr:col>
      <xdr:colOff>133350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\IDF\Live%20_IDF\NAV\2014-2015\2015-2016\2016-2017\FEB%2018_New%20Scheme_3A\28022018\Revis%20IL&amp;FS%20Mutual%20Fund%20(IDF)%20Portfolio-2802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ortfolio disclosure"/>
      <sheetName val="Series 1"/>
      <sheetName val="Series 2"/>
      <sheetName val="Series 3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MASTER"/>
      <sheetName val="Group Company"/>
    </sheetNames>
    <sheetDataSet>
      <sheetData sheetId="3">
        <row r="6">
          <cell r="E6">
            <v>66549621</v>
          </cell>
          <cell r="M6">
            <v>413222231</v>
          </cell>
          <cell r="U6">
            <v>492468825</v>
          </cell>
        </row>
        <row r="7">
          <cell r="E7">
            <v>529919522</v>
          </cell>
          <cell r="M7">
            <v>740972369</v>
          </cell>
        </row>
        <row r="8">
          <cell r="E8">
            <v>159699186.12</v>
          </cell>
          <cell r="M8">
            <v>187142991</v>
          </cell>
          <cell r="U8">
            <v>798495999</v>
          </cell>
        </row>
        <row r="9">
          <cell r="E9">
            <v>44220000</v>
          </cell>
          <cell r="M9">
            <v>277388000</v>
          </cell>
        </row>
        <row r="10">
          <cell r="E10">
            <v>120224467.99</v>
          </cell>
          <cell r="M10">
            <v>19995753</v>
          </cell>
          <cell r="U10">
            <v>119974521</v>
          </cell>
        </row>
        <row r="11">
          <cell r="E11">
            <v>846246575</v>
          </cell>
          <cell r="U11">
            <v>353884932</v>
          </cell>
        </row>
        <row r="13">
          <cell r="E13">
            <v>481900000</v>
          </cell>
        </row>
        <row r="14">
          <cell r="M14">
            <v>558509479</v>
          </cell>
          <cell r="U14">
            <v>632024438</v>
          </cell>
        </row>
        <row r="15">
          <cell r="E15">
            <v>600230137</v>
          </cell>
        </row>
        <row r="16">
          <cell r="M16">
            <v>580000000</v>
          </cell>
          <cell r="U16">
            <v>261000000</v>
          </cell>
        </row>
        <row r="17">
          <cell r="U17">
            <v>650000000</v>
          </cell>
        </row>
        <row r="21">
          <cell r="E21">
            <v>265191023.37</v>
          </cell>
          <cell r="K21">
            <v>367059222.74</v>
          </cell>
          <cell r="S21">
            <v>256041340.48</v>
          </cell>
        </row>
        <row r="22">
          <cell r="E22">
            <v>24487474.8</v>
          </cell>
          <cell r="K22">
            <v>13768893.23</v>
          </cell>
          <cell r="S22">
            <v>20475839.549999997</v>
          </cell>
        </row>
        <row r="23">
          <cell r="E23">
            <v>3628668007.28</v>
          </cell>
        </row>
      </sheetData>
      <sheetData sheetId="5">
        <row r="8">
          <cell r="E8">
            <v>292206198</v>
          </cell>
        </row>
        <row r="10">
          <cell r="E10">
            <v>150000000</v>
          </cell>
        </row>
        <row r="13">
          <cell r="E13">
            <v>91134247</v>
          </cell>
        </row>
        <row r="14">
          <cell r="E14">
            <v>234839453</v>
          </cell>
        </row>
        <row r="15">
          <cell r="E15">
            <v>152083419</v>
          </cell>
        </row>
        <row r="20">
          <cell r="C20">
            <v>0</v>
          </cell>
        </row>
        <row r="21">
          <cell r="C21">
            <v>4112924.77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1.00390625" style="0" bestFit="1" customWidth="1"/>
    <col min="4" max="5" width="14.28125" style="0" bestFit="1" customWidth="1"/>
  </cols>
  <sheetData>
    <row r="1" spans="1:2" ht="15">
      <c r="A1" s="3" t="s">
        <v>6</v>
      </c>
      <c r="B1" s="4">
        <v>43159</v>
      </c>
    </row>
    <row r="2" spans="1:5" ht="15">
      <c r="A2" t="s">
        <v>0</v>
      </c>
      <c r="B2" s="18">
        <v>3628668005.86487</v>
      </c>
      <c r="C2" s="5"/>
      <c r="D2" s="7"/>
      <c r="E2" s="8"/>
    </row>
    <row r="3" spans="1:5" ht="15">
      <c r="A3" t="s">
        <v>1</v>
      </c>
      <c r="B3" s="18">
        <v>3613253598.54773</v>
      </c>
      <c r="C3" s="5"/>
      <c r="D3" s="7"/>
      <c r="E3" s="8"/>
    </row>
    <row r="4" spans="1:5" ht="15">
      <c r="A4" t="s">
        <v>2</v>
      </c>
      <c r="B4" s="18">
        <v>4246654622.71359</v>
      </c>
      <c r="C4" s="5"/>
      <c r="D4" s="7"/>
      <c r="E4" s="8"/>
    </row>
    <row r="5" spans="1:5" ht="15">
      <c r="A5" t="s">
        <v>3</v>
      </c>
      <c r="B5" s="18">
        <v>1482798833.662</v>
      </c>
      <c r="C5" s="5"/>
      <c r="D5" s="7"/>
      <c r="E5" s="8"/>
    </row>
    <row r="6" spans="1:5" ht="15">
      <c r="A6" t="s">
        <v>4</v>
      </c>
      <c r="B6" s="18">
        <v>2028585598.46092</v>
      </c>
      <c r="C6" s="5"/>
      <c r="D6" s="7"/>
      <c r="E6" s="8"/>
    </row>
    <row r="7" spans="1:5" ht="15">
      <c r="A7" t="s">
        <v>5</v>
      </c>
      <c r="B7" s="18">
        <v>1607099001.02917</v>
      </c>
      <c r="C7" s="5"/>
      <c r="D7" s="7"/>
      <c r="E7" s="8"/>
    </row>
    <row r="8" spans="1:2" ht="15">
      <c r="A8" t="s">
        <v>73</v>
      </c>
      <c r="B8" s="18">
        <v>1411316788.58867</v>
      </c>
    </row>
    <row r="9" ht="15">
      <c r="B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 t="s">
        <v>11</v>
      </c>
    </row>
    <row r="2" ht="15">
      <c r="A2" t="s">
        <v>9</v>
      </c>
    </row>
    <row r="3" ht="15">
      <c r="A3" t="s">
        <v>10</v>
      </c>
    </row>
    <row r="5" ht="15">
      <c r="A5" s="2" t="s">
        <v>8</v>
      </c>
    </row>
    <row r="6" ht="15">
      <c r="A6" t="s">
        <v>9</v>
      </c>
    </row>
    <row r="7" ht="15">
      <c r="A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85"/>
  <sheetViews>
    <sheetView view="pageBreakPreview" zoomScale="87" zoomScaleSheetLayoutView="87" workbookViewId="0" topLeftCell="A61">
      <selection activeCell="A95" sqref="A95"/>
    </sheetView>
  </sheetViews>
  <sheetFormatPr defaultColWidth="9.140625" defaultRowHeight="15"/>
  <cols>
    <col min="1" max="1" width="7.57421875" style="19" customWidth="1"/>
    <col min="2" max="2" width="61.28125" style="19" customWidth="1"/>
    <col min="3" max="3" width="20.00390625" style="19" bestFit="1" customWidth="1"/>
    <col min="4" max="4" width="15.7109375" style="28" customWidth="1"/>
    <col min="5" max="5" width="19.28125" style="28" hidden="1" customWidth="1"/>
    <col min="6" max="6" width="16.8515625" style="19" hidden="1" customWidth="1"/>
    <col min="7" max="7" width="15.8515625" style="19" customWidth="1"/>
    <col min="8" max="8" width="16.28125" style="19" bestFit="1" customWidth="1"/>
    <col min="9" max="9" width="19.8515625" style="19" hidden="1" customWidth="1"/>
    <col min="10" max="10" width="9.140625" style="20" hidden="1" customWidth="1"/>
    <col min="11" max="11" width="15.7109375" style="19" customWidth="1"/>
    <col min="12" max="12" width="10.28125" style="19" bestFit="1" customWidth="1"/>
    <col min="13" max="16384" width="9.140625" style="19" customWidth="1"/>
  </cols>
  <sheetData>
    <row r="1" ht="15.75"/>
    <row r="2" ht="15.75"/>
    <row r="3" ht="15.75"/>
    <row r="5" spans="1:7" ht="30.75" customHeight="1">
      <c r="A5" s="54" t="s">
        <v>60</v>
      </c>
      <c r="B5" s="54"/>
      <c r="C5" s="54"/>
      <c r="D5" s="54"/>
      <c r="E5" s="54"/>
      <c r="F5" s="54"/>
      <c r="G5" s="54"/>
    </row>
    <row r="6" spans="1:7" ht="15">
      <c r="A6" s="55" t="s">
        <v>74</v>
      </c>
      <c r="B6" s="55"/>
      <c r="C6" s="55"/>
      <c r="D6" s="55"/>
      <c r="E6" s="55"/>
      <c r="F6" s="55"/>
      <c r="G6" s="55"/>
    </row>
    <row r="7" spans="1:7" ht="15">
      <c r="A7" s="21"/>
      <c r="B7" s="21"/>
      <c r="C7" s="21"/>
      <c r="D7" s="21"/>
      <c r="E7" s="21"/>
      <c r="F7" s="21"/>
      <c r="G7" s="21"/>
    </row>
    <row r="8" spans="1:11" s="22" customFormat="1" ht="15.75" customHeight="1">
      <c r="A8" s="56" t="s">
        <v>29</v>
      </c>
      <c r="B8" s="56"/>
      <c r="C8" s="56"/>
      <c r="D8" s="56"/>
      <c r="E8" s="56"/>
      <c r="F8" s="56"/>
      <c r="G8" s="56"/>
      <c r="H8" s="19"/>
      <c r="J8" s="23"/>
      <c r="K8" s="19"/>
    </row>
    <row r="9" spans="1:11" s="22" customFormat="1" ht="15">
      <c r="A9" s="57" t="s">
        <v>30</v>
      </c>
      <c r="B9" s="58" t="s">
        <v>31</v>
      </c>
      <c r="C9" s="58" t="s">
        <v>32</v>
      </c>
      <c r="D9" s="58" t="s">
        <v>62</v>
      </c>
      <c r="E9" s="51"/>
      <c r="F9" s="24" t="s">
        <v>64</v>
      </c>
      <c r="G9" s="59" t="s">
        <v>33</v>
      </c>
      <c r="H9" s="25"/>
      <c r="I9" s="26"/>
      <c r="J9" s="23"/>
      <c r="K9" s="25"/>
    </row>
    <row r="10" spans="1:7" ht="15">
      <c r="A10" s="57"/>
      <c r="B10" s="58"/>
      <c r="C10" s="58"/>
      <c r="D10" s="58"/>
      <c r="E10" s="51"/>
      <c r="F10" s="24" t="s">
        <v>65</v>
      </c>
      <c r="G10" s="59"/>
    </row>
    <row r="11" spans="2:7" ht="15">
      <c r="B11" s="27" t="s">
        <v>34</v>
      </c>
      <c r="F11" s="29"/>
      <c r="G11" s="30"/>
    </row>
    <row r="12" spans="1:11" ht="15">
      <c r="A12" s="19">
        <v>1</v>
      </c>
      <c r="B12" s="19" t="s">
        <v>35</v>
      </c>
      <c r="C12" s="19" t="s">
        <v>36</v>
      </c>
      <c r="D12" s="31">
        <v>715</v>
      </c>
      <c r="E12" s="31">
        <f>'[1]Series 1'!E11</f>
        <v>846246575</v>
      </c>
      <c r="F12" s="32">
        <f>+E12/100000</f>
        <v>8462.46575</v>
      </c>
      <c r="G12" s="30">
        <f>F12/$F$27</f>
        <v>0.23321135284413488</v>
      </c>
      <c r="K12" s="33"/>
    </row>
    <row r="13" spans="1:11" ht="15">
      <c r="A13" s="19">
        <f>+A12+1</f>
        <v>2</v>
      </c>
      <c r="B13" s="19" t="s">
        <v>37</v>
      </c>
      <c r="C13" s="19" t="s">
        <v>38</v>
      </c>
      <c r="D13" s="28">
        <v>702703</v>
      </c>
      <c r="E13" s="34">
        <f>'[1]Series 1'!E7</f>
        <v>529919522</v>
      </c>
      <c r="F13" s="32">
        <f>+E13/100000</f>
        <v>5299.19522</v>
      </c>
      <c r="G13" s="30">
        <f>F13/$F$27</f>
        <v>0.14603692620456077</v>
      </c>
      <c r="K13" s="33"/>
    </row>
    <row r="14" spans="1:11" ht="15">
      <c r="A14" s="19">
        <f>+A13+1</f>
        <v>3</v>
      </c>
      <c r="B14" s="19" t="s">
        <v>39</v>
      </c>
      <c r="C14" s="19" t="s">
        <v>40</v>
      </c>
      <c r="D14" s="31">
        <f>683017-D23</f>
        <v>638797</v>
      </c>
      <c r="E14" s="31">
        <f>'[1]Series 1'!E8</f>
        <v>159699186.12</v>
      </c>
      <c r="F14" s="32">
        <f>+E14/100000</f>
        <v>1596.9918612000001</v>
      </c>
      <c r="G14" s="30">
        <f>F14/$F$27</f>
        <v>0.044010415336868565</v>
      </c>
      <c r="K14" s="33"/>
    </row>
    <row r="15" spans="2:11" ht="15">
      <c r="B15" s="27" t="s">
        <v>42</v>
      </c>
      <c r="F15" s="29"/>
      <c r="G15" s="30"/>
      <c r="K15" s="33"/>
    </row>
    <row r="16" spans="1:11" ht="15">
      <c r="A16" s="19">
        <v>4</v>
      </c>
      <c r="B16" s="19" t="s">
        <v>43</v>
      </c>
      <c r="C16" s="19" t="s">
        <v>44</v>
      </c>
      <c r="D16" s="31">
        <v>481900</v>
      </c>
      <c r="E16" s="28">
        <f>'[1]Series 1'!E13</f>
        <v>481900000</v>
      </c>
      <c r="F16" s="29">
        <f aca="true" t="shared" si="0" ref="F16:F24">+E16/100000</f>
        <v>4819</v>
      </c>
      <c r="G16" s="30">
        <f aca="true" t="shared" si="1" ref="G16:G24">F16/$F$27</f>
        <v>0.1328035518909942</v>
      </c>
      <c r="K16" s="33"/>
    </row>
    <row r="17" spans="1:11" ht="15">
      <c r="A17" s="19">
        <v>5</v>
      </c>
      <c r="B17" s="19" t="s">
        <v>45</v>
      </c>
      <c r="C17" s="19" t="s">
        <v>46</v>
      </c>
      <c r="D17" s="31">
        <v>175</v>
      </c>
      <c r="E17" s="28">
        <f>'[1]Series 1'!E10</f>
        <v>120224467.99</v>
      </c>
      <c r="F17" s="29">
        <f t="shared" si="0"/>
        <v>1202.2446799</v>
      </c>
      <c r="G17" s="30">
        <f t="shared" si="1"/>
        <v>0.033131845555669504</v>
      </c>
      <c r="K17" s="33"/>
    </row>
    <row r="18" spans="1:11" ht="15">
      <c r="A18" s="19">
        <v>6</v>
      </c>
      <c r="B18" s="19" t="s">
        <v>41</v>
      </c>
      <c r="C18" s="19" t="s">
        <v>75</v>
      </c>
      <c r="D18" s="31">
        <v>200</v>
      </c>
      <c r="E18" s="28">
        <v>200000000</v>
      </c>
      <c r="F18" s="29">
        <f t="shared" si="0"/>
        <v>2000</v>
      </c>
      <c r="G18" s="30">
        <f t="shared" si="1"/>
        <v>0.05511664324174899</v>
      </c>
      <c r="K18" s="33"/>
    </row>
    <row r="19" spans="1:11" ht="15">
      <c r="A19" s="19">
        <v>7</v>
      </c>
      <c r="B19" s="19" t="s">
        <v>41</v>
      </c>
      <c r="C19" s="19" t="s">
        <v>75</v>
      </c>
      <c r="D19" s="31">
        <v>102</v>
      </c>
      <c r="E19" s="28">
        <v>102000000</v>
      </c>
      <c r="F19" s="29">
        <f>+E19/100000</f>
        <v>1020</v>
      </c>
      <c r="G19" s="30">
        <f>F19/$F$27</f>
        <v>0.028109488053291984</v>
      </c>
      <c r="K19" s="33"/>
    </row>
    <row r="20" spans="1:11" ht="15">
      <c r="A20" s="19">
        <v>8</v>
      </c>
      <c r="B20" s="19" t="s">
        <v>41</v>
      </c>
      <c r="C20" s="19" t="s">
        <v>75</v>
      </c>
      <c r="D20" s="31">
        <v>139</v>
      </c>
      <c r="E20" s="28">
        <v>139000000</v>
      </c>
      <c r="F20" s="29">
        <f>+E20/100000</f>
        <v>1390</v>
      </c>
      <c r="G20" s="30">
        <f>F20/$F$27</f>
        <v>0.03830606705301555</v>
      </c>
      <c r="K20" s="33"/>
    </row>
    <row r="21" spans="1:11" ht="15">
      <c r="A21" s="19">
        <v>9</v>
      </c>
      <c r="B21" s="19" t="s">
        <v>41</v>
      </c>
      <c r="C21" s="19" t="s">
        <v>75</v>
      </c>
      <c r="D21" s="31">
        <v>49</v>
      </c>
      <c r="E21" s="28">
        <v>49000000</v>
      </c>
      <c r="F21" s="29">
        <f>+E21/100000</f>
        <v>490</v>
      </c>
      <c r="G21" s="30">
        <f>F21/$F$27</f>
        <v>0.013503577594228502</v>
      </c>
      <c r="K21" s="33"/>
    </row>
    <row r="22" spans="1:11" ht="15">
      <c r="A22" s="19">
        <v>10</v>
      </c>
      <c r="B22" s="19" t="s">
        <v>47</v>
      </c>
      <c r="C22" s="19" t="s">
        <v>48</v>
      </c>
      <c r="D22" s="31">
        <v>130982</v>
      </c>
      <c r="E22" s="28">
        <f>'[1]Series 1'!E6</f>
        <v>66549621</v>
      </c>
      <c r="F22" s="29">
        <f t="shared" si="0"/>
        <v>665.49621</v>
      </c>
      <c r="G22" s="30">
        <f t="shared" si="1"/>
        <v>0.018339958592653034</v>
      </c>
      <c r="K22" s="33"/>
    </row>
    <row r="23" spans="1:11" ht="15">
      <c r="A23" s="19">
        <v>11</v>
      </c>
      <c r="B23" s="19" t="s">
        <v>63</v>
      </c>
      <c r="C23" s="19" t="s">
        <v>68</v>
      </c>
      <c r="D23" s="31">
        <v>44220</v>
      </c>
      <c r="E23" s="28">
        <f>'[1]Series 1'!E9</f>
        <v>44220000</v>
      </c>
      <c r="F23" s="29">
        <f t="shared" si="0"/>
        <v>442.2</v>
      </c>
      <c r="G23" s="30">
        <f t="shared" si="1"/>
        <v>0.012186289820750701</v>
      </c>
      <c r="K23" s="33"/>
    </row>
    <row r="24" spans="1:11" ht="15">
      <c r="A24" s="19">
        <v>12</v>
      </c>
      <c r="B24" s="19" t="s">
        <v>71</v>
      </c>
      <c r="C24" s="19" t="s">
        <v>76</v>
      </c>
      <c r="D24" s="31">
        <v>600</v>
      </c>
      <c r="E24" s="28">
        <f>+'[1]Series 1'!E15</f>
        <v>600230137</v>
      </c>
      <c r="F24" s="29">
        <f t="shared" si="0"/>
        <v>6002.30137</v>
      </c>
      <c r="G24" s="30">
        <f t="shared" si="1"/>
        <v>0.1654133516198756</v>
      </c>
      <c r="K24" s="33"/>
    </row>
    <row r="25" spans="2:11" s="22" customFormat="1" ht="15">
      <c r="B25" s="35" t="s">
        <v>7</v>
      </c>
      <c r="C25" s="35"/>
      <c r="D25" s="35"/>
      <c r="E25" s="36">
        <f>SUM(E12:E24)</f>
        <v>3338989509.1099997</v>
      </c>
      <c r="F25" s="36">
        <f>SUM(F12:F24)</f>
        <v>33389.8950911</v>
      </c>
      <c r="G25" s="37">
        <f>SUM(G12:G24)</f>
        <v>0.9201694678077921</v>
      </c>
      <c r="H25" s="38"/>
      <c r="J25" s="23"/>
      <c r="K25" s="19"/>
    </row>
    <row r="26" spans="2:7" ht="15">
      <c r="B26" s="19" t="s">
        <v>17</v>
      </c>
      <c r="C26" s="39"/>
      <c r="E26" s="28">
        <f>+'[1]Series 1'!E21+'[1]Series 1'!E22</f>
        <v>289678498.17</v>
      </c>
      <c r="F26" s="29">
        <f>+E26/100000</f>
        <v>2896.7849817</v>
      </c>
      <c r="G26" s="30">
        <f>F26/$F$27</f>
        <v>0.07983053219220765</v>
      </c>
    </row>
    <row r="27" spans="2:12" s="22" customFormat="1" ht="15">
      <c r="B27" s="35" t="s">
        <v>7</v>
      </c>
      <c r="C27" s="35"/>
      <c r="D27" s="35"/>
      <c r="E27" s="36">
        <f>'[1]Series 1'!E23</f>
        <v>3628668007.28</v>
      </c>
      <c r="F27" s="36">
        <f>+E27/100000</f>
        <v>36286.6800728</v>
      </c>
      <c r="G27" s="40">
        <f>G25+G26</f>
        <v>0.9999999999999998</v>
      </c>
      <c r="H27" s="38"/>
      <c r="J27" s="23"/>
      <c r="K27" s="19"/>
      <c r="L27" s="41"/>
    </row>
    <row r="28" ht="15">
      <c r="B28" s="17"/>
    </row>
    <row r="29" spans="1:10" ht="15">
      <c r="A29" s="56" t="s">
        <v>49</v>
      </c>
      <c r="B29" s="56"/>
      <c r="C29" s="56"/>
      <c r="D29" s="56"/>
      <c r="E29" s="56"/>
      <c r="F29" s="56"/>
      <c r="G29" s="56"/>
      <c r="J29" s="30"/>
    </row>
    <row r="30" spans="1:10" ht="15">
      <c r="A30" s="57" t="s">
        <v>30</v>
      </c>
      <c r="B30" s="57" t="s">
        <v>31</v>
      </c>
      <c r="C30" s="58" t="s">
        <v>32</v>
      </c>
      <c r="D30" s="57" t="s">
        <v>62</v>
      </c>
      <c r="E30" s="50"/>
      <c r="F30" s="24" t="s">
        <v>64</v>
      </c>
      <c r="G30" s="57" t="s">
        <v>33</v>
      </c>
      <c r="J30" s="30"/>
    </row>
    <row r="31" spans="1:10" ht="15">
      <c r="A31" s="57"/>
      <c r="B31" s="57"/>
      <c r="C31" s="58"/>
      <c r="D31" s="57"/>
      <c r="E31" s="50"/>
      <c r="F31" s="24" t="s">
        <v>65</v>
      </c>
      <c r="G31" s="57"/>
      <c r="J31" s="30"/>
    </row>
    <row r="32" spans="2:10" ht="15">
      <c r="B32" s="27" t="s">
        <v>34</v>
      </c>
      <c r="D32" s="19"/>
      <c r="E32" s="19"/>
      <c r="F32" s="29"/>
      <c r="G32" s="30"/>
      <c r="J32" s="30"/>
    </row>
    <row r="33" spans="1:10" ht="15">
      <c r="A33" s="19">
        <v>1</v>
      </c>
      <c r="B33" s="19" t="s">
        <v>37</v>
      </c>
      <c r="C33" s="19" t="s">
        <v>50</v>
      </c>
      <c r="D33" s="31">
        <v>702702</v>
      </c>
      <c r="E33" s="28">
        <f>+'[1]Series 1'!M7</f>
        <v>740972369</v>
      </c>
      <c r="F33" s="29">
        <f>+E33/100000</f>
        <v>7409.72369</v>
      </c>
      <c r="G33" s="30">
        <f>F33/$F$47</f>
        <v>0.20507067895985823</v>
      </c>
      <c r="J33" s="30"/>
    </row>
    <row r="34" spans="1:10" ht="15">
      <c r="A34" s="19">
        <v>2</v>
      </c>
      <c r="B34" s="19" t="s">
        <v>39</v>
      </c>
      <c r="C34" s="19" t="s">
        <v>51</v>
      </c>
      <c r="D34" s="31">
        <f>614531-D39-D73</f>
        <v>187143</v>
      </c>
      <c r="E34" s="28">
        <f>+'[1]Series 1'!M8</f>
        <v>187142991</v>
      </c>
      <c r="F34" s="29">
        <f>+E34/100000</f>
        <v>1871.42991</v>
      </c>
      <c r="G34" s="30">
        <f>F34/$F$47</f>
        <v>0.05179348357988318</v>
      </c>
      <c r="J34" s="30"/>
    </row>
    <row r="35" spans="1:10" ht="15">
      <c r="A35" s="19">
        <v>3</v>
      </c>
      <c r="B35" s="19" t="s">
        <v>35</v>
      </c>
      <c r="C35" s="19" t="s">
        <v>52</v>
      </c>
      <c r="D35" s="31">
        <v>200</v>
      </c>
      <c r="E35" s="28">
        <v>236712329</v>
      </c>
      <c r="F35" s="29">
        <f>+E35/100000</f>
        <v>2367.12329</v>
      </c>
      <c r="G35" s="30">
        <f>F35/$F$47</f>
        <v>0.065512237779813</v>
      </c>
      <c r="J35" s="30"/>
    </row>
    <row r="36" spans="1:10" ht="15">
      <c r="A36" s="19">
        <v>4</v>
      </c>
      <c r="B36" s="19" t="s">
        <v>35</v>
      </c>
      <c r="C36" s="19" t="s">
        <v>36</v>
      </c>
      <c r="D36" s="31">
        <v>35</v>
      </c>
      <c r="E36" s="28">
        <v>41424658</v>
      </c>
      <c r="F36" s="29">
        <f>+E36/100000</f>
        <v>414.24658</v>
      </c>
      <c r="G36" s="30">
        <f>F36/$F$47</f>
        <v>0.011464641729089797</v>
      </c>
      <c r="J36" s="30"/>
    </row>
    <row r="37" spans="2:10" ht="15">
      <c r="B37" s="27" t="s">
        <v>42</v>
      </c>
      <c r="D37" s="31"/>
      <c r="F37" s="29"/>
      <c r="G37" s="30"/>
      <c r="J37" s="30"/>
    </row>
    <row r="38" spans="1:7" ht="15">
      <c r="A38" s="19">
        <v>5</v>
      </c>
      <c r="B38" s="19" t="s">
        <v>47</v>
      </c>
      <c r="C38" s="19" t="s">
        <v>53</v>
      </c>
      <c r="D38" s="31">
        <v>406649</v>
      </c>
      <c r="E38" s="28">
        <f>+'[1]Series 1'!M6</f>
        <v>413222231</v>
      </c>
      <c r="F38" s="29">
        <f aca="true" t="shared" si="2" ref="F38:F43">+E38/100000</f>
        <v>4132.22231</v>
      </c>
      <c r="G38" s="30">
        <f aca="true" t="shared" si="3" ref="G38:G43">F38/$F$47</f>
        <v>0.11436291961445243</v>
      </c>
    </row>
    <row r="39" spans="1:7" ht="15">
      <c r="A39" s="19">
        <v>6</v>
      </c>
      <c r="B39" s="19" t="s">
        <v>63</v>
      </c>
      <c r="C39" s="19" t="s">
        <v>69</v>
      </c>
      <c r="D39" s="31">
        <v>277388</v>
      </c>
      <c r="E39" s="28">
        <f>+'[1]Series 1'!M9</f>
        <v>277388000</v>
      </c>
      <c r="F39" s="29">
        <f t="shared" si="2"/>
        <v>2773.88</v>
      </c>
      <c r="G39" s="30">
        <f t="shared" si="3"/>
        <v>0.07676959070968699</v>
      </c>
    </row>
    <row r="40" spans="1:7" ht="15">
      <c r="A40" s="19">
        <v>7</v>
      </c>
      <c r="B40" s="19" t="s">
        <v>41</v>
      </c>
      <c r="C40" s="19" t="s">
        <v>75</v>
      </c>
      <c r="D40" s="31">
        <v>580</v>
      </c>
      <c r="E40" s="28">
        <f>+'[1]Series 1'!M16</f>
        <v>580000000</v>
      </c>
      <c r="F40" s="29">
        <f t="shared" si="2"/>
        <v>5800</v>
      </c>
      <c r="G40" s="30">
        <f t="shared" si="3"/>
        <v>0.16052014727247915</v>
      </c>
    </row>
    <row r="41" spans="1:7" ht="15">
      <c r="A41" s="19">
        <v>8</v>
      </c>
      <c r="B41" s="19" t="s">
        <v>18</v>
      </c>
      <c r="C41" s="19" t="s">
        <v>72</v>
      </c>
      <c r="D41" s="31">
        <v>150</v>
      </c>
      <c r="E41" s="28">
        <v>156250089</v>
      </c>
      <c r="F41" s="29">
        <f t="shared" si="2"/>
        <v>1562.50089</v>
      </c>
      <c r="G41" s="30">
        <f t="shared" si="3"/>
        <v>0.043243598788996515</v>
      </c>
    </row>
    <row r="42" spans="1:7" ht="15">
      <c r="A42" s="19">
        <v>9</v>
      </c>
      <c r="B42" s="19" t="s">
        <v>45</v>
      </c>
      <c r="C42" s="19" t="s">
        <v>54</v>
      </c>
      <c r="D42" s="31">
        <v>20</v>
      </c>
      <c r="E42" s="28">
        <f>+'[1]Series 1'!M10</f>
        <v>19995753</v>
      </c>
      <c r="F42" s="29">
        <f t="shared" si="2"/>
        <v>199.95753</v>
      </c>
      <c r="G42" s="30">
        <f t="shared" si="3"/>
        <v>0.005534002097213994</v>
      </c>
    </row>
    <row r="43" spans="1:7" ht="15">
      <c r="A43" s="19">
        <v>10</v>
      </c>
      <c r="B43" s="19" t="s">
        <v>18</v>
      </c>
      <c r="C43" s="19" t="s">
        <v>70</v>
      </c>
      <c r="D43" s="31">
        <v>20</v>
      </c>
      <c r="E43" s="28">
        <v>20807585</v>
      </c>
      <c r="F43" s="29">
        <f t="shared" si="2"/>
        <v>208.07585</v>
      </c>
      <c r="G43" s="30">
        <f t="shared" si="3"/>
        <v>0.005758683807904532</v>
      </c>
    </row>
    <row r="44" spans="1:7" ht="15">
      <c r="A44" s="19">
        <v>11</v>
      </c>
      <c r="B44" s="19" t="s">
        <v>66</v>
      </c>
      <c r="C44" s="19" t="s">
        <v>67</v>
      </c>
      <c r="D44" s="31">
        <v>547</v>
      </c>
      <c r="E44" s="28">
        <f>+'[1]Series 1'!M14</f>
        <v>558509479</v>
      </c>
      <c r="F44" s="29">
        <f>+E44/100000</f>
        <v>5585.09479</v>
      </c>
      <c r="G44" s="30">
        <f>F44/$F$47</f>
        <v>0.15457245486578552</v>
      </c>
    </row>
    <row r="45" spans="2:7" ht="15">
      <c r="B45" s="35" t="s">
        <v>7</v>
      </c>
      <c r="C45" s="42"/>
      <c r="D45" s="42"/>
      <c r="E45" s="43">
        <f>SUM(E33:E44)</f>
        <v>3232425484</v>
      </c>
      <c r="F45" s="43">
        <f>SUM(F33:F44)</f>
        <v>32324.25484</v>
      </c>
      <c r="G45" s="44">
        <f>SUM(G33:G44)</f>
        <v>0.8946024392051634</v>
      </c>
    </row>
    <row r="46" spans="2:7" ht="15">
      <c r="B46" s="19" t="s">
        <v>17</v>
      </c>
      <c r="C46" s="39"/>
      <c r="D46" s="39"/>
      <c r="E46" s="39">
        <f>+'[1]Series 1'!K21+'[1]Series 1'!K22</f>
        <v>380828115.97</v>
      </c>
      <c r="F46" s="45">
        <f>+E46/100000</f>
        <v>3808.2811597000004</v>
      </c>
      <c r="G46" s="30">
        <f>F46/$F$47</f>
        <v>0.10539756079483652</v>
      </c>
    </row>
    <row r="47" spans="1:7" ht="15">
      <c r="A47" s="22"/>
      <c r="B47" s="35" t="s">
        <v>7</v>
      </c>
      <c r="C47" s="35"/>
      <c r="D47" s="35"/>
      <c r="E47" s="46">
        <f>+E45+E46</f>
        <v>3613253599.9700003</v>
      </c>
      <c r="F47" s="36">
        <f>+F45+F46</f>
        <v>36132.535999700005</v>
      </c>
      <c r="G47" s="47">
        <f>G45+G46</f>
        <v>0.9999999999999999</v>
      </c>
    </row>
    <row r="49" spans="1:7" ht="15">
      <c r="A49" s="56" t="s">
        <v>55</v>
      </c>
      <c r="B49" s="56"/>
      <c r="C49" s="56"/>
      <c r="D49" s="56"/>
      <c r="E49" s="56"/>
      <c r="F49" s="56"/>
      <c r="G49" s="56"/>
    </row>
    <row r="50" spans="1:7" ht="15">
      <c r="A50" s="57" t="s">
        <v>30</v>
      </c>
      <c r="B50" s="57" t="s">
        <v>31</v>
      </c>
      <c r="C50" s="58" t="s">
        <v>32</v>
      </c>
      <c r="D50" s="57" t="s">
        <v>62</v>
      </c>
      <c r="E50" s="50"/>
      <c r="F50" s="24" t="s">
        <v>64</v>
      </c>
      <c r="G50" s="57" t="s">
        <v>33</v>
      </c>
    </row>
    <row r="51" spans="1:7" ht="15">
      <c r="A51" s="57"/>
      <c r="B51" s="57"/>
      <c r="C51" s="58"/>
      <c r="D51" s="57"/>
      <c r="E51" s="50"/>
      <c r="F51" s="24" t="s">
        <v>65</v>
      </c>
      <c r="G51" s="57"/>
    </row>
    <row r="52" spans="1:7" ht="15">
      <c r="A52" s="22"/>
      <c r="B52" s="27" t="s">
        <v>34</v>
      </c>
      <c r="C52" s="22"/>
      <c r="D52" s="22"/>
      <c r="E52" s="22"/>
      <c r="F52" s="48"/>
      <c r="G52" s="26"/>
    </row>
    <row r="53" spans="1:7" ht="15">
      <c r="A53" s="19">
        <v>1</v>
      </c>
      <c r="B53" s="19" t="s">
        <v>39</v>
      </c>
      <c r="C53" s="19" t="s">
        <v>56</v>
      </c>
      <c r="D53" s="49">
        <v>798496</v>
      </c>
      <c r="E53" s="52">
        <f>+'[1]Series 1'!U8</f>
        <v>798495999</v>
      </c>
      <c r="F53" s="32">
        <f>+E53/100000</f>
        <v>7984.95999</v>
      </c>
      <c r="G53" s="30">
        <f>F53/$F$65</f>
        <v>0.1880294185088049</v>
      </c>
    </row>
    <row r="54" spans="1:7" ht="15">
      <c r="A54" s="19">
        <v>2</v>
      </c>
      <c r="B54" s="19" t="s">
        <v>35</v>
      </c>
      <c r="C54" s="19" t="s">
        <v>57</v>
      </c>
      <c r="D54" s="49">
        <v>299</v>
      </c>
      <c r="E54" s="52">
        <f>+'[1]Series 1'!U11</f>
        <v>353884932</v>
      </c>
      <c r="F54" s="32">
        <f>+E54/100000</f>
        <v>3538.84932</v>
      </c>
      <c r="G54" s="30">
        <f>F54/$F$65</f>
        <v>0.08333263794223214</v>
      </c>
    </row>
    <row r="55" spans="1:7" ht="15">
      <c r="A55" s="19">
        <v>3</v>
      </c>
      <c r="B55" s="19" t="s">
        <v>18</v>
      </c>
      <c r="C55" s="19" t="s">
        <v>70</v>
      </c>
      <c r="D55" s="49">
        <v>85</v>
      </c>
      <c r="E55" s="52">
        <v>87288399</v>
      </c>
      <c r="F55" s="32">
        <f>+E55/100000</f>
        <v>872.88399</v>
      </c>
      <c r="G55" s="30">
        <f>F55/$F$65</f>
        <v>0.02055462635641152</v>
      </c>
    </row>
    <row r="56" spans="2:7" ht="15">
      <c r="B56" s="27" t="s">
        <v>42</v>
      </c>
      <c r="D56" s="49"/>
      <c r="E56" s="52"/>
      <c r="F56" s="32"/>
      <c r="G56" s="30"/>
    </row>
    <row r="57" spans="1:7" ht="15">
      <c r="A57" s="19">
        <v>4</v>
      </c>
      <c r="B57" s="19" t="s">
        <v>41</v>
      </c>
      <c r="C57" s="19" t="s">
        <v>75</v>
      </c>
      <c r="D57" s="49">
        <v>261</v>
      </c>
      <c r="E57" s="52">
        <f>+'[1]Series 1'!U16</f>
        <v>261000000</v>
      </c>
      <c r="F57" s="32">
        <f aca="true" t="shared" si="4" ref="F57:F62">+E57/100000</f>
        <v>2610</v>
      </c>
      <c r="G57" s="30">
        <f aca="true" t="shared" si="5" ref="G57:G62">F57/$F$65</f>
        <v>0.061460142934038765</v>
      </c>
    </row>
    <row r="58" spans="1:7" ht="15">
      <c r="A58" s="19">
        <v>5</v>
      </c>
      <c r="B58" s="19" t="s">
        <v>47</v>
      </c>
      <c r="C58" s="19" t="s">
        <v>58</v>
      </c>
      <c r="D58" s="49">
        <v>484635</v>
      </c>
      <c r="E58" s="52">
        <f>+'[1]Series 1'!U6</f>
        <v>492468825</v>
      </c>
      <c r="F58" s="32">
        <f t="shared" si="4"/>
        <v>4924.68825</v>
      </c>
      <c r="G58" s="30">
        <f t="shared" si="5"/>
        <v>0.11596630028757902</v>
      </c>
    </row>
    <row r="59" spans="1:7" ht="15">
      <c r="A59" s="19">
        <v>6</v>
      </c>
      <c r="B59" s="19" t="s">
        <v>18</v>
      </c>
      <c r="C59" s="19" t="s">
        <v>72</v>
      </c>
      <c r="D59" s="49">
        <v>552</v>
      </c>
      <c r="E59" s="52">
        <v>575000327</v>
      </c>
      <c r="F59" s="32">
        <f t="shared" si="4"/>
        <v>5750.00327</v>
      </c>
      <c r="G59" s="30">
        <f t="shared" si="5"/>
        <v>0.13540077503654802</v>
      </c>
    </row>
    <row r="60" spans="1:7" ht="15">
      <c r="A60" s="19">
        <v>7</v>
      </c>
      <c r="B60" s="19" t="s">
        <v>45</v>
      </c>
      <c r="C60" s="19" t="s">
        <v>59</v>
      </c>
      <c r="D60" s="49">
        <v>120</v>
      </c>
      <c r="E60" s="52">
        <f>+'[1]Series 1'!U10</f>
        <v>119974521</v>
      </c>
      <c r="F60" s="32">
        <f t="shared" si="4"/>
        <v>1199.74521</v>
      </c>
      <c r="G60" s="30">
        <f t="shared" si="5"/>
        <v>0.028251537199627724</v>
      </c>
    </row>
    <row r="61" spans="1:7" ht="15">
      <c r="A61" s="19">
        <v>8</v>
      </c>
      <c r="B61" s="19" t="s">
        <v>66</v>
      </c>
      <c r="C61" s="19" t="s">
        <v>67</v>
      </c>
      <c r="D61" s="49">
        <v>619</v>
      </c>
      <c r="E61" s="28">
        <f>+'[1]Series 1'!U14</f>
        <v>632024438</v>
      </c>
      <c r="F61" s="29">
        <f t="shared" si="4"/>
        <v>6320.24438</v>
      </c>
      <c r="G61" s="30">
        <f t="shared" si="5"/>
        <v>0.1488287827482204</v>
      </c>
    </row>
    <row r="62" spans="1:7" ht="15">
      <c r="A62" s="19">
        <v>9</v>
      </c>
      <c r="B62" s="19" t="s">
        <v>77</v>
      </c>
      <c r="C62" s="19" t="s">
        <v>78</v>
      </c>
      <c r="D62" s="49">
        <v>650</v>
      </c>
      <c r="E62" s="28">
        <f>+'[1]Series 1'!U17</f>
        <v>650000000</v>
      </c>
      <c r="F62" s="29">
        <f t="shared" si="4"/>
        <v>6500</v>
      </c>
      <c r="G62" s="30">
        <f t="shared" si="5"/>
        <v>0.15306165864798926</v>
      </c>
    </row>
    <row r="63" spans="1:7" ht="15">
      <c r="A63" s="22"/>
      <c r="B63" s="35" t="s">
        <v>7</v>
      </c>
      <c r="C63" s="35"/>
      <c r="D63" s="35"/>
      <c r="E63" s="36">
        <f>SUM(E53:E62)</f>
        <v>3970137441</v>
      </c>
      <c r="F63" s="36">
        <f>SUM(F53:F62)</f>
        <v>39701.374410000004</v>
      </c>
      <c r="G63" s="37">
        <f>SUM(G53:G62)</f>
        <v>0.9348858796614518</v>
      </c>
    </row>
    <row r="64" spans="1:7" ht="15">
      <c r="A64" s="22"/>
      <c r="B64" s="19" t="s">
        <v>17</v>
      </c>
      <c r="C64" s="22"/>
      <c r="D64" s="22"/>
      <c r="E64" s="45">
        <f>+'[1]Series 1'!S21+'[1]Series 1'!S22</f>
        <v>276517180.03</v>
      </c>
      <c r="F64" s="45">
        <f>+E64/100000</f>
        <v>2765.1718002999996</v>
      </c>
      <c r="G64" s="30">
        <f>F64/$F$65</f>
        <v>0.06511412033854838</v>
      </c>
    </row>
    <row r="65" spans="1:7" ht="15">
      <c r="A65" s="22"/>
      <c r="B65" s="35" t="s">
        <v>7</v>
      </c>
      <c r="C65" s="35"/>
      <c r="D65" s="35"/>
      <c r="E65" s="46">
        <f>+E63+E64</f>
        <v>4246654621.0299997</v>
      </c>
      <c r="F65" s="36">
        <f>+E65/100000</f>
        <v>42466.546210299995</v>
      </c>
      <c r="G65" s="37">
        <f>G63+G64</f>
        <v>1.0000000000000002</v>
      </c>
    </row>
    <row r="69" spans="1:7" ht="15">
      <c r="A69" s="56" t="s">
        <v>79</v>
      </c>
      <c r="B69" s="56"/>
      <c r="C69" s="56"/>
      <c r="D69" s="56"/>
      <c r="E69" s="56"/>
      <c r="F69" s="56"/>
      <c r="G69" s="56"/>
    </row>
    <row r="70" spans="1:7" ht="15">
      <c r="A70" s="57" t="s">
        <v>30</v>
      </c>
      <c r="B70" s="57" t="s">
        <v>31</v>
      </c>
      <c r="C70" s="58" t="s">
        <v>32</v>
      </c>
      <c r="D70" s="57" t="s">
        <v>62</v>
      </c>
      <c r="E70" s="50"/>
      <c r="F70" s="24" t="s">
        <v>64</v>
      </c>
      <c r="G70" s="57" t="s">
        <v>33</v>
      </c>
    </row>
    <row r="71" spans="1:7" ht="15">
      <c r="A71" s="57"/>
      <c r="B71" s="57"/>
      <c r="C71" s="58"/>
      <c r="D71" s="57"/>
      <c r="E71" s="50"/>
      <c r="F71" s="24" t="s">
        <v>65</v>
      </c>
      <c r="G71" s="57"/>
    </row>
    <row r="72" spans="1:7" ht="15">
      <c r="A72" s="22"/>
      <c r="B72" s="27" t="s">
        <v>34</v>
      </c>
      <c r="C72" s="22"/>
      <c r="D72" s="22"/>
      <c r="E72" s="22"/>
      <c r="F72" s="48"/>
      <c r="G72" s="26"/>
    </row>
    <row r="73" spans="1:7" ht="15">
      <c r="A73" s="19">
        <v>1</v>
      </c>
      <c r="B73" s="19" t="s">
        <v>39</v>
      </c>
      <c r="C73" s="19" t="s">
        <v>51</v>
      </c>
      <c r="D73" s="49">
        <v>150000</v>
      </c>
      <c r="E73" s="52">
        <f>+'[1]Series 3'!E10</f>
        <v>150000000</v>
      </c>
      <c r="F73" s="32">
        <f>+E73/100000</f>
        <v>1500</v>
      </c>
      <c r="G73" s="30">
        <f>F73/$F$85</f>
        <v>0.10628372105205754</v>
      </c>
    </row>
    <row r="74" spans="1:7" ht="15">
      <c r="A74" s="19">
        <v>2</v>
      </c>
      <c r="B74" s="19" t="s">
        <v>35</v>
      </c>
      <c r="C74" s="19" t="s">
        <v>57</v>
      </c>
      <c r="D74" s="49">
        <v>77</v>
      </c>
      <c r="E74" s="52">
        <f>+'[1]Series 3'!E13</f>
        <v>91134247</v>
      </c>
      <c r="F74" s="32">
        <f>+E74/100000</f>
        <v>911.34247</v>
      </c>
      <c r="G74" s="30">
        <f>F74/$F$85</f>
        <v>0.06457391257624874</v>
      </c>
    </row>
    <row r="75" spans="2:7" ht="15">
      <c r="B75" s="27" t="s">
        <v>42</v>
      </c>
      <c r="D75" s="49"/>
      <c r="E75" s="52"/>
      <c r="F75" s="32"/>
      <c r="G75" s="30"/>
    </row>
    <row r="76" spans="1:7" ht="15">
      <c r="A76" s="19">
        <v>3</v>
      </c>
      <c r="B76" s="19" t="s">
        <v>41</v>
      </c>
      <c r="C76" s="19" t="s">
        <v>75</v>
      </c>
      <c r="D76" s="49">
        <v>125</v>
      </c>
      <c r="E76" s="52">
        <v>125000000</v>
      </c>
      <c r="F76" s="32">
        <f aca="true" t="shared" si="6" ref="F76:F82">+E76/100000</f>
        <v>1250</v>
      </c>
      <c r="G76" s="30">
        <f aca="true" t="shared" si="7" ref="G76:G84">F76/$F$85</f>
        <v>0.08856976754338128</v>
      </c>
    </row>
    <row r="77" spans="1:7" ht="15">
      <c r="A77" s="19">
        <f aca="true" t="shared" si="8" ref="A77:A82">+A76+1</f>
        <v>4</v>
      </c>
      <c r="B77" s="19" t="s">
        <v>41</v>
      </c>
      <c r="C77" s="19" t="s">
        <v>75</v>
      </c>
      <c r="D77" s="49">
        <v>82</v>
      </c>
      <c r="E77" s="52">
        <v>82000000</v>
      </c>
      <c r="F77" s="32">
        <f>+E77/100000</f>
        <v>820</v>
      </c>
      <c r="G77" s="30">
        <f>F77/$F$85</f>
        <v>0.05810176750845812</v>
      </c>
    </row>
    <row r="78" spans="1:7" ht="15">
      <c r="A78" s="19">
        <f t="shared" si="8"/>
        <v>5</v>
      </c>
      <c r="B78" s="19" t="s">
        <v>47</v>
      </c>
      <c r="C78" s="19" t="s">
        <v>53</v>
      </c>
      <c r="D78" s="49">
        <v>287558</v>
      </c>
      <c r="E78" s="52">
        <f>+'[1]Series 3'!E8</f>
        <v>292206198</v>
      </c>
      <c r="F78" s="32">
        <f t="shared" si="6"/>
        <v>2922.06198</v>
      </c>
      <c r="G78" s="30">
        <f t="shared" si="7"/>
        <v>0.20704508025276194</v>
      </c>
    </row>
    <row r="79" spans="1:7" ht="15">
      <c r="A79" s="19">
        <f t="shared" si="8"/>
        <v>6</v>
      </c>
      <c r="B79" s="19" t="s">
        <v>18</v>
      </c>
      <c r="C79" s="19" t="s">
        <v>72</v>
      </c>
      <c r="D79" s="49">
        <v>146</v>
      </c>
      <c r="E79" s="52">
        <f>+'[1]Series 3'!E15</f>
        <v>152083419</v>
      </c>
      <c r="F79" s="32">
        <f t="shared" si="6"/>
        <v>1520.83419</v>
      </c>
      <c r="G79" s="30">
        <f t="shared" si="7"/>
        <v>0.10775994454426124</v>
      </c>
    </row>
    <row r="80" spans="1:7" ht="15">
      <c r="A80" s="19">
        <f t="shared" si="8"/>
        <v>7</v>
      </c>
      <c r="B80" s="19" t="s">
        <v>45</v>
      </c>
      <c r="C80" s="19" t="s">
        <v>54</v>
      </c>
      <c r="D80" s="49">
        <v>100</v>
      </c>
      <c r="E80" s="52">
        <v>99978767</v>
      </c>
      <c r="F80" s="32">
        <f t="shared" si="6"/>
        <v>999.78767</v>
      </c>
      <c r="G80" s="30">
        <f t="shared" si="7"/>
        <v>0.07084076921971104</v>
      </c>
    </row>
    <row r="81" spans="1:7" ht="15">
      <c r="A81" s="19">
        <f t="shared" si="8"/>
        <v>8</v>
      </c>
      <c r="B81" s="19" t="s">
        <v>45</v>
      </c>
      <c r="C81" s="19" t="s">
        <v>80</v>
      </c>
      <c r="D81" s="49">
        <v>180</v>
      </c>
      <c r="E81" s="52">
        <v>179961781</v>
      </c>
      <c r="F81" s="32">
        <f t="shared" si="6"/>
        <v>1799.61781</v>
      </c>
      <c r="G81" s="30">
        <f t="shared" si="7"/>
        <v>0.12751338487890312</v>
      </c>
    </row>
    <row r="82" spans="1:7" ht="15">
      <c r="A82" s="19">
        <f t="shared" si="8"/>
        <v>9</v>
      </c>
      <c r="B82" s="19" t="s">
        <v>66</v>
      </c>
      <c r="C82" s="19" t="s">
        <v>67</v>
      </c>
      <c r="D82" s="49">
        <v>230</v>
      </c>
      <c r="E82" s="28">
        <f>+'[1]Series 3'!E14</f>
        <v>234839453</v>
      </c>
      <c r="F82" s="29">
        <f t="shared" si="6"/>
        <v>2348.39453</v>
      </c>
      <c r="G82" s="30">
        <f t="shared" si="7"/>
        <v>0.16639740609779852</v>
      </c>
    </row>
    <row r="83" spans="1:7" ht="15">
      <c r="A83" s="22"/>
      <c r="B83" s="35" t="s">
        <v>7</v>
      </c>
      <c r="C83" s="35"/>
      <c r="D83" s="35"/>
      <c r="E83" s="36">
        <f>SUM(E73:E82)</f>
        <v>1407203865</v>
      </c>
      <c r="F83" s="36">
        <f>SUM(F73:F82)</f>
        <v>14072.038649999999</v>
      </c>
      <c r="G83" s="37">
        <f>SUM(G73:G82)</f>
        <v>0.9970857536735817</v>
      </c>
    </row>
    <row r="84" spans="1:7" ht="15">
      <c r="A84" s="22"/>
      <c r="B84" s="19" t="s">
        <v>17</v>
      </c>
      <c r="C84" s="22"/>
      <c r="D84" s="22"/>
      <c r="E84" s="45">
        <f>+'[1]Series 3'!C20+'[1]Series 3'!C21</f>
        <v>4112924.77</v>
      </c>
      <c r="F84" s="45">
        <f>+E84/100000</f>
        <v>41.1292477</v>
      </c>
      <c r="G84" s="30">
        <f t="shared" si="7"/>
        <v>0.0029142463264185195</v>
      </c>
    </row>
    <row r="85" spans="1:7" ht="15">
      <c r="A85" s="22"/>
      <c r="B85" s="35" t="s">
        <v>7</v>
      </c>
      <c r="C85" s="35"/>
      <c r="D85" s="35"/>
      <c r="E85" s="46">
        <f>+E83+E84</f>
        <v>1411316789.77</v>
      </c>
      <c r="F85" s="36">
        <f>+E85/100000</f>
        <v>14113.1678977</v>
      </c>
      <c r="G85" s="37">
        <f>G83+G84</f>
        <v>1.0000000000000002</v>
      </c>
    </row>
  </sheetData>
  <sheetProtection/>
  <mergeCells count="26">
    <mergeCell ref="A69:G69"/>
    <mergeCell ref="A70:A71"/>
    <mergeCell ref="B70:B71"/>
    <mergeCell ref="C70:C71"/>
    <mergeCell ref="D70:D71"/>
    <mergeCell ref="G70:G71"/>
    <mergeCell ref="A49:G49"/>
    <mergeCell ref="A50:A51"/>
    <mergeCell ref="B50:B51"/>
    <mergeCell ref="C50:C51"/>
    <mergeCell ref="D50:D51"/>
    <mergeCell ref="G50:G51"/>
    <mergeCell ref="A29:G29"/>
    <mergeCell ref="A30:A31"/>
    <mergeCell ref="B30:B31"/>
    <mergeCell ref="C30:C31"/>
    <mergeCell ref="D30:D31"/>
    <mergeCell ref="G30:G31"/>
    <mergeCell ref="A5:G5"/>
    <mergeCell ref="A6:G6"/>
    <mergeCell ref="A8:G8"/>
    <mergeCell ref="A9:A10"/>
    <mergeCell ref="B9:B10"/>
    <mergeCell ref="C9:C10"/>
    <mergeCell ref="D9:D10"/>
    <mergeCell ref="G9:G10"/>
  </mergeCells>
  <printOptions/>
  <pageMargins left="0" right="0" top="0" bottom="0" header="0" footer="0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6</v>
      </c>
      <c r="B1" s="1">
        <f>+'scheme’s AUM '!B1</f>
        <v>43159</v>
      </c>
    </row>
    <row r="2" spans="1:2" ht="15">
      <c r="A2" t="s">
        <v>0</v>
      </c>
      <c r="B2">
        <v>1.48</v>
      </c>
    </row>
    <row r="3" spans="1:2" ht="15">
      <c r="A3" t="s">
        <v>1</v>
      </c>
      <c r="B3">
        <v>1.48</v>
      </c>
    </row>
    <row r="4" spans="1:2" ht="15">
      <c r="A4" t="s">
        <v>2</v>
      </c>
      <c r="B4">
        <v>1.48</v>
      </c>
    </row>
    <row r="5" spans="1:2" ht="15">
      <c r="A5" t="s">
        <v>3</v>
      </c>
      <c r="B5">
        <v>1.48</v>
      </c>
    </row>
    <row r="6" spans="1:2" ht="15">
      <c r="A6" t="s">
        <v>4</v>
      </c>
      <c r="B6">
        <v>1.48</v>
      </c>
    </row>
    <row r="7" spans="1:2" ht="15">
      <c r="A7" t="s">
        <v>5</v>
      </c>
      <c r="B7">
        <v>1.48</v>
      </c>
    </row>
    <row r="8" spans="1:2" ht="15">
      <c r="A8" t="s">
        <v>73</v>
      </c>
      <c r="B8">
        <v>1.51</v>
      </c>
    </row>
    <row r="9" ht="15">
      <c r="E9" s="5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zoomScalePageLayoutView="0" workbookViewId="0" topLeftCell="A1">
      <selection activeCell="A1" sqref="A1:A2"/>
    </sheetView>
  </sheetViews>
  <sheetFormatPr defaultColWidth="9.140625" defaultRowHeight="15"/>
  <cols>
    <col min="1" max="1" width="34.00390625" style="9" customWidth="1"/>
    <col min="2" max="2" width="9.140625" style="9" customWidth="1"/>
    <col min="3" max="3" width="11.421875" style="9" customWidth="1"/>
    <col min="4" max="4" width="9.140625" style="9" customWidth="1"/>
    <col min="5" max="5" width="11.421875" style="9" customWidth="1"/>
    <col min="6" max="6" width="9.140625" style="9" customWidth="1"/>
    <col min="7" max="7" width="11.57421875" style="9" customWidth="1"/>
    <col min="8" max="8" width="9.140625" style="9" customWidth="1"/>
    <col min="9" max="9" width="12.7109375" style="9" customWidth="1"/>
    <col min="10" max="11" width="10.7109375" style="9" bestFit="1" customWidth="1"/>
    <col min="12" max="16384" width="9.140625" style="9" customWidth="1"/>
  </cols>
  <sheetData>
    <row r="1" spans="1:9" ht="15" customHeight="1">
      <c r="A1" s="63" t="s">
        <v>6</v>
      </c>
      <c r="B1" s="63" t="s">
        <v>19</v>
      </c>
      <c r="C1" s="63"/>
      <c r="D1" s="63" t="s">
        <v>20</v>
      </c>
      <c r="E1" s="63"/>
      <c r="F1" s="63" t="s">
        <v>21</v>
      </c>
      <c r="G1" s="63"/>
      <c r="H1" s="63" t="s">
        <v>22</v>
      </c>
      <c r="I1" s="63"/>
    </row>
    <row r="2" spans="1:9" ht="24.75">
      <c r="A2" s="63"/>
      <c r="B2" s="10" t="s">
        <v>23</v>
      </c>
      <c r="C2" s="10" t="s">
        <v>12</v>
      </c>
      <c r="D2" s="10" t="s">
        <v>23</v>
      </c>
      <c r="E2" s="10" t="s">
        <v>12</v>
      </c>
      <c r="F2" s="10" t="s">
        <v>23</v>
      </c>
      <c r="G2" s="10" t="s">
        <v>12</v>
      </c>
      <c r="H2" s="10" t="s">
        <v>23</v>
      </c>
      <c r="I2" s="10" t="s">
        <v>12</v>
      </c>
    </row>
    <row r="3" spans="1:9" ht="15">
      <c r="A3" s="11" t="s">
        <v>24</v>
      </c>
      <c r="B3" s="12">
        <v>0.11948623045075768</v>
      </c>
      <c r="C3" s="12">
        <v>0.042512622725934306</v>
      </c>
      <c r="D3" s="12">
        <v>0.113196587820654</v>
      </c>
      <c r="E3" s="12">
        <v>0.07749185022402272</v>
      </c>
      <c r="F3" s="13" t="s">
        <v>25</v>
      </c>
      <c r="G3" s="13" t="s">
        <v>25</v>
      </c>
      <c r="H3" s="12">
        <v>0.1096492679280574</v>
      </c>
      <c r="I3" s="12">
        <v>0.09512906308147184</v>
      </c>
    </row>
    <row r="4" spans="1:9" ht="15">
      <c r="A4" s="11" t="s">
        <v>26</v>
      </c>
      <c r="B4" s="12">
        <v>0.1191161313743809</v>
      </c>
      <c r="C4" s="12">
        <v>0.042512622725934306</v>
      </c>
      <c r="D4" s="12">
        <v>0.11245552557469041</v>
      </c>
      <c r="E4" s="12">
        <v>0.07749185022402272</v>
      </c>
      <c r="F4" s="13" t="s">
        <v>25</v>
      </c>
      <c r="G4" s="13" t="s">
        <v>25</v>
      </c>
      <c r="H4" s="12">
        <v>0.11108558533970969</v>
      </c>
      <c r="I4" s="12">
        <v>0.09512906308147184</v>
      </c>
    </row>
    <row r="5" spans="1:9" ht="15">
      <c r="A5" s="11" t="s">
        <v>27</v>
      </c>
      <c r="B5" s="12">
        <v>0.12801349064377907</v>
      </c>
      <c r="C5" s="12">
        <v>0.042512622725934306</v>
      </c>
      <c r="D5" s="12">
        <v>0.11572549149151712</v>
      </c>
      <c r="E5" s="12">
        <v>0.07749185022402272</v>
      </c>
      <c r="F5" s="13" t="s">
        <v>25</v>
      </c>
      <c r="G5" s="13" t="s">
        <v>25</v>
      </c>
      <c r="H5" s="12">
        <v>0.1124112609119452</v>
      </c>
      <c r="I5" s="12">
        <v>0.09512906308147184</v>
      </c>
    </row>
    <row r="6" spans="1:7" ht="15">
      <c r="A6" s="60" t="s">
        <v>13</v>
      </c>
      <c r="B6" s="60"/>
      <c r="C6" s="60"/>
      <c r="D6" s="60"/>
      <c r="E6" s="60"/>
      <c r="F6" s="60"/>
      <c r="G6" s="60"/>
    </row>
    <row r="7" spans="1:9" ht="15">
      <c r="A7" s="62" t="s">
        <v>28</v>
      </c>
      <c r="B7" s="62"/>
      <c r="C7" s="62"/>
      <c r="D7" s="62"/>
      <c r="E7" s="62"/>
      <c r="F7" s="62"/>
      <c r="G7" s="62"/>
      <c r="H7" s="62"/>
      <c r="I7" s="62"/>
    </row>
    <row r="8" ht="15">
      <c r="A8" s="14" t="s">
        <v>14</v>
      </c>
    </row>
    <row r="9" spans="1:3" ht="15">
      <c r="A9" s="15" t="s">
        <v>15</v>
      </c>
      <c r="B9" s="16"/>
      <c r="C9" s="16"/>
    </row>
    <row r="10" spans="1:3" ht="15">
      <c r="A10" s="15" t="s">
        <v>61</v>
      </c>
      <c r="B10" s="16"/>
      <c r="C10" s="16"/>
    </row>
    <row r="11" spans="1:9" ht="27" customHeight="1">
      <c r="A11" s="61" t="s">
        <v>16</v>
      </c>
      <c r="B11" s="61"/>
      <c r="C11" s="61"/>
      <c r="D11" s="61"/>
      <c r="E11" s="61"/>
      <c r="F11" s="61"/>
      <c r="G11" s="61"/>
      <c r="H11" s="61"/>
      <c r="I11" s="61"/>
    </row>
    <row r="12" ht="15">
      <c r="A12" s="15"/>
    </row>
  </sheetData>
  <sheetProtection/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Abhijeet Shedjale</dc:creator>
  <cp:keywords/>
  <dc:description/>
  <cp:lastModifiedBy>Yakshesh Tripathi</cp:lastModifiedBy>
  <dcterms:created xsi:type="dcterms:W3CDTF">2016-04-27T06:43:16Z</dcterms:created>
  <dcterms:modified xsi:type="dcterms:W3CDTF">2018-03-14T12:10:12Z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